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843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<sst xmlns="http://schemas.openxmlformats.org/spreadsheetml/2006/main" count="100" uniqueCount="58">
  <si>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</si>
  <si>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</si>
  <si>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</si>
  <si>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</si>
  <si>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</si>
  <si>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</si>
  <si>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</si>
  <si>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</si>
  <si>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</si>
  <si>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</si>
  <si>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</si>
  <si>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</si>
  <si>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</si>
  <si>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</si>
  <si>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</si>
  <si>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</si>
  <si>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</si>
  <si>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</si>
  <si>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</si>
  <si>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</si>
  <si>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</si>
  <si>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</si>
  <si>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</si>
  <si>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</si>
  <si>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</si>
  <si>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</si>
  <si>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</si>
  <si>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</si>
  <si>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</si>
  <si>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</si>
  <si>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</si>
  <si>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</si>
  <si>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</si>
  <si>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</si>
  <si>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</si>
  <si>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</si>
  <si>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</si>
  <si>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</si>
  <si>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</si>
  <si>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Meteor</t>
  </si>
  <si>
    <t>Svačina</t>
  </si>
  <si>
    <t>Josef</t>
  </si>
  <si>
    <t>Šostý</t>
  </si>
  <si>
    <t>Miroslav</t>
  </si>
  <si>
    <t>Plachý</t>
  </si>
  <si>
    <t>Pavel</t>
  </si>
  <si>
    <t>Zahrádka</t>
  </si>
  <si>
    <t>Ladislav</t>
  </si>
  <si>
    <t>Strnad</t>
  </si>
  <si>
    <t>Vondrák</t>
  </si>
  <si>
    <t>Jaroslav</t>
  </si>
  <si>
    <t>Novák</t>
  </si>
  <si>
    <t>Jan</t>
  </si>
  <si>
    <t>Ludvík</t>
  </si>
  <si>
    <t>Jiří</t>
  </si>
  <si>
    <t>SK Meteor Praha</t>
  </si>
  <si>
    <t>KK DP Praha</t>
  </si>
  <si>
    <t>Vedoucí družstev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</si>
</sst>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6" fillId="0" borderId="58" xfId="0" applyFont="1" applyBorder="1" applyAlignment="1" applyProtection="1">
      <alignment horizontal="left" vertical="top" indent="1"/>
      <protection hidden="1" locked="0"/>
    </xf>
    <xf numFmtId="0" fontId="6" fillId="0" borderId="59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169" fontId="11" fillId="0" borderId="62" xfId="0" applyNumberFormat="1" applyFont="1" applyBorder="1" applyAlignment="1" applyProtection="1">
      <alignment horizontal="left" vertical="center" indent="1"/>
      <protection hidden="1" locked="0"/>
    </xf>
    <xf numFmtId="169" fontId="0" fillId="0" borderId="63" xfId="0" applyNumberFormat="1" applyBorder="1" applyAlignment="1" applyProtection="1">
      <alignment horizontal="left" vertical="center" indent="1"/>
      <protection hidden="1" locked="0"/>
    </xf>
    <xf numFmtId="0" fontId="6" fillId="0" borderId="64" xfId="0" applyFont="1" applyBorder="1" applyAlignment="1" applyProtection="1">
      <alignment horizontal="left" vertical="center" indent="1"/>
      <protection hidden="1" locked="0"/>
    </xf>
    <xf numFmtId="0" fontId="6" fillId="0" borderId="65" xfId="0" applyFont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10" fillId="0" borderId="66" xfId="0" applyFont="1" applyBorder="1" applyAlignment="1" applyProtection="1">
      <alignment horizontal="center" vertical="center"/>
      <protection hidden="1"/>
    </xf>
    <xf numFmtId="0" fontId="10" fillId="0" borderId="67" xfId="0" applyFont="1" applyBorder="1" applyAlignment="1" applyProtection="1">
      <alignment horizontal="center" vertical="center"/>
      <protection hidden="1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67" xfId="0" applyFont="1" applyBorder="1" applyAlignment="1" applyProtection="1">
      <alignment horizontal="center" vertical="center" wrapText="1"/>
      <protection hidden="1"/>
    </xf>
    <xf numFmtId="0" fontId="5" fillId="0" borderId="64" xfId="0" applyFont="1" applyBorder="1" applyAlignment="1" applyProtection="1">
      <alignment horizontal="left" indent="1"/>
      <protection hidden="1"/>
    </xf>
    <xf numFmtId="0" fontId="0" fillId="0" borderId="65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7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5" xfId="0" applyNumberFormat="1" applyFont="1" applyBorder="1" applyAlignment="1" applyProtection="1">
      <alignment horizontal="center"/>
      <protection hidden="1" locked="0"/>
    </xf>
    <xf numFmtId="0" fontId="6" fillId="0" borderId="75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11" fillId="0" borderId="75" xfId="0" applyNumberFormat="1" applyFont="1" applyBorder="1" applyAlignment="1" applyProtection="1">
      <alignment/>
      <protection hidden="1" locked="0"/>
    </xf>
    <xf numFmtId="0" fontId="11" fillId="0" borderId="75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11" fillId="0" borderId="75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5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20" fontId="11" fillId="0" borderId="75" xfId="0" applyNumberFormat="1" applyFont="1" applyBorder="1" applyAlignment="1" applyProtection="1">
      <alignment horizont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A50" sqref="A50:S5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97" t="s">
        <v>39</v>
      </c>
      <c r="M1" s="97"/>
      <c r="N1" s="97"/>
      <c r="O1" s="98" t="s">
        <v>37</v>
      </c>
      <c r="P1" s="98"/>
      <c r="Q1" s="99">
        <v>42300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94" t="s">
        <v>55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56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40</v>
      </c>
      <c r="B8" s="78"/>
      <c r="C8" s="10">
        <v>1</v>
      </c>
      <c r="D8" s="11">
        <v>83</v>
      </c>
      <c r="E8" s="12">
        <v>54</v>
      </c>
      <c r="F8" s="12">
        <v>1</v>
      </c>
      <c r="G8" s="13">
        <f>IF(AND(ISBLANK(D8),ISBLANK(E8)),"",D8+E8)</f>
        <v>137</v>
      </c>
      <c r="H8" s="14">
        <f>IF(OR(ISNUMBER($G8),ISNUMBER($Q8)),(SIGN(N($G8)-N($Q8))+1)/2,"")</f>
        <v>1</v>
      </c>
      <c r="I8" s="15"/>
      <c r="K8" s="77" t="s">
        <v>48</v>
      </c>
      <c r="L8" s="78"/>
      <c r="M8" s="10">
        <v>1</v>
      </c>
      <c r="N8" s="11">
        <v>82</v>
      </c>
      <c r="O8" s="12">
        <v>35</v>
      </c>
      <c r="P8" s="12">
        <v>4</v>
      </c>
      <c r="Q8" s="13">
        <f>IF(AND(ISBLANK(N8),ISBLANK(O8)),"",N8+O8)</f>
        <v>117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72</v>
      </c>
      <c r="E9" s="18">
        <v>80</v>
      </c>
      <c r="F9" s="18">
        <v>0</v>
      </c>
      <c r="G9" s="19">
        <f>IF(AND(ISBLANK(D9),ISBLANK(E9)),"",D9+E9)</f>
        <v>152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83</v>
      </c>
      <c r="O9" s="18">
        <v>45</v>
      </c>
      <c r="P9" s="18">
        <v>1</v>
      </c>
      <c r="Q9" s="19">
        <f>IF(AND(ISBLANK(N9),ISBLANK(O9)),"",N9+O9)</f>
        <v>128</v>
      </c>
      <c r="R9" s="20">
        <f>IF(ISNUMBER($H9),1-$H9,"")</f>
        <v>0</v>
      </c>
      <c r="S9" s="15"/>
    </row>
    <row r="10" spans="1:19" ht="12.75" customHeight="1" thickBot="1">
      <c r="A10" s="71" t="s">
        <v>41</v>
      </c>
      <c r="B10" s="72"/>
      <c r="C10" s="16">
        <v>3</v>
      </c>
      <c r="D10" s="17">
        <v>90</v>
      </c>
      <c r="E10" s="18">
        <v>43</v>
      </c>
      <c r="F10" s="18">
        <v>2</v>
      </c>
      <c r="G10" s="19">
        <f>IF(AND(ISBLANK(D10),ISBLANK(E10)),"",D10+E10)</f>
        <v>133</v>
      </c>
      <c r="H10" s="20">
        <f>IF(OR(ISNUMBER($G10),ISNUMBER($Q10)),(SIGN(N($G10)-N($Q10))+1)/2,"")</f>
        <v>0</v>
      </c>
      <c r="I10" s="15"/>
      <c r="K10" s="71" t="s">
        <v>45</v>
      </c>
      <c r="L10" s="72"/>
      <c r="M10" s="16">
        <v>3</v>
      </c>
      <c r="N10" s="17">
        <v>102</v>
      </c>
      <c r="O10" s="18">
        <v>50</v>
      </c>
      <c r="P10" s="18">
        <v>1</v>
      </c>
      <c r="Q10" s="19">
        <f>IF(AND(ISBLANK(N10),ISBLANK(O10)),"",N10+O10)</f>
        <v>152</v>
      </c>
      <c r="R10" s="20">
        <f>IF(ISNUMBER($H10),1-$H10,"")</f>
        <v>1</v>
      </c>
      <c r="S10" s="15"/>
    </row>
    <row r="11" spans="1:19" ht="12.75" customHeight="1">
      <c r="A11" s="73"/>
      <c r="B11" s="74"/>
      <c r="C11" s="21">
        <v>4</v>
      </c>
      <c r="D11" s="22">
        <v>75</v>
      </c>
      <c r="E11" s="23">
        <v>36</v>
      </c>
      <c r="F11" s="23">
        <v>2</v>
      </c>
      <c r="G11" s="24">
        <f>IF(AND(ISBLANK(D11),ISBLANK(E11)),"",D11+E11)</f>
        <v>111</v>
      </c>
      <c r="H11" s="25">
        <f>IF(OR(ISNUMBER($G11),ISNUMBER($Q11)),(SIGN(N($G11)-N($Q11))+1)/2,"")</f>
        <v>0</v>
      </c>
      <c r="I11" s="81">
        <f>IF(ISNUMBER(H12),(SIGN(1000*($H12-$R12)+$G12-$Q12)+1)/2,"")</f>
        <v>0</v>
      </c>
      <c r="K11" s="73"/>
      <c r="L11" s="74"/>
      <c r="M11" s="21">
        <v>4</v>
      </c>
      <c r="N11" s="22">
        <v>95</v>
      </c>
      <c r="O11" s="23">
        <v>44</v>
      </c>
      <c r="P11" s="23">
        <v>0</v>
      </c>
      <c r="Q11" s="24">
        <f>IF(AND(ISBLANK(N11),ISBLANK(O11)),"",N11+O11)</f>
        <v>139</v>
      </c>
      <c r="R11" s="25">
        <f>IF(ISNUMBER($H11),1-$H11,"")</f>
        <v>1</v>
      </c>
      <c r="S11" s="81">
        <f>IF(ISNUMBER($I11),1-$I11,"")</f>
        <v>1</v>
      </c>
    </row>
    <row r="12" spans="1:19" ht="15.75" customHeight="1" thickBot="1">
      <c r="A12" s="75">
        <v>16017</v>
      </c>
      <c r="B12" s="76"/>
      <c r="C12" s="26" t="s">
        <v>12</v>
      </c>
      <c r="D12" s="27">
        <f>IF(ISNUMBER($G12),SUM(D8:D11),"")</f>
        <v>320</v>
      </c>
      <c r="E12" s="28">
        <f>IF(ISNUMBER($G12),SUM(E8:E11),"")</f>
        <v>213</v>
      </c>
      <c r="F12" s="28">
        <f>IF(ISNUMBER($G12),SUM(F8:F11),"")</f>
        <v>5</v>
      </c>
      <c r="G12" s="29">
        <f>IF(SUM($G8:$G11)+SUM($Q8:$Q11)&gt;0,SUM(G8:G11),"")</f>
        <v>533</v>
      </c>
      <c r="H12" s="27">
        <f>IF(ISNUMBER($G12),SUM(H8:H11),"")</f>
        <v>2</v>
      </c>
      <c r="I12" s="82"/>
      <c r="K12" s="75">
        <v>787</v>
      </c>
      <c r="L12" s="76"/>
      <c r="M12" s="26" t="s">
        <v>12</v>
      </c>
      <c r="N12" s="27">
        <f>IF(ISNUMBER($G12),SUM(N8:N11),"")</f>
        <v>362</v>
      </c>
      <c r="O12" s="28">
        <f>IF(ISNUMBER($G12),SUM(O8:O11),"")</f>
        <v>174</v>
      </c>
      <c r="P12" s="28">
        <f>IF(ISNUMBER($G12),SUM(P8:P11),"")</f>
        <v>6</v>
      </c>
      <c r="Q12" s="29">
        <f>IF(SUM($G8:$G11)+SUM($Q8:$Q11)&gt;0,SUM(Q8:Q11),"")</f>
        <v>536</v>
      </c>
      <c r="R12" s="27">
        <f>IF(ISNUMBER($G12),SUM(R8:R11),"")</f>
        <v>2</v>
      </c>
      <c r="S12" s="82"/>
    </row>
    <row r="13" spans="1:19" ht="12.75" customHeight="1">
      <c r="A13" s="77" t="s">
        <v>42</v>
      </c>
      <c r="B13" s="78"/>
      <c r="C13" s="10">
        <v>1</v>
      </c>
      <c r="D13" s="11">
        <v>75</v>
      </c>
      <c r="E13" s="12">
        <v>51</v>
      </c>
      <c r="F13" s="12">
        <v>0</v>
      </c>
      <c r="G13" s="13">
        <f>IF(AND(ISBLANK(D13),ISBLANK(E13)),"",D13+E13)</f>
        <v>126</v>
      </c>
      <c r="H13" s="14">
        <f>IF(OR(ISNUMBER($G13),ISNUMBER($Q13)),(SIGN(N($G13)-N($Q13))+1)/2,"")</f>
        <v>1</v>
      </c>
      <c r="I13" s="15"/>
      <c r="K13" s="77" t="s">
        <v>49</v>
      </c>
      <c r="L13" s="78"/>
      <c r="M13" s="10">
        <v>1</v>
      </c>
      <c r="N13" s="11">
        <v>67</v>
      </c>
      <c r="O13" s="12">
        <v>53</v>
      </c>
      <c r="P13" s="12">
        <v>0</v>
      </c>
      <c r="Q13" s="13">
        <f>IF(AND(ISBLANK(N13),ISBLANK(O13)),"",N13+O13)</f>
        <v>120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100</v>
      </c>
      <c r="E14" s="18">
        <v>32</v>
      </c>
      <c r="F14" s="18">
        <v>3</v>
      </c>
      <c r="G14" s="19">
        <f>IF(AND(ISBLANK(D14),ISBLANK(E14)),"",D14+E14)</f>
        <v>132</v>
      </c>
      <c r="H14" s="20">
        <f>IF(OR(ISNUMBER($G14),ISNUMBER($Q14)),(SIGN(N($G14)-N($Q14))+1)/2,"")</f>
        <v>0</v>
      </c>
      <c r="I14" s="15"/>
      <c r="K14" s="79"/>
      <c r="L14" s="80"/>
      <c r="M14" s="16">
        <v>2</v>
      </c>
      <c r="N14" s="17">
        <v>92</v>
      </c>
      <c r="O14" s="18">
        <v>44</v>
      </c>
      <c r="P14" s="18">
        <v>2</v>
      </c>
      <c r="Q14" s="19">
        <f>IF(AND(ISBLANK(N14),ISBLANK(O14)),"",N14+O14)</f>
        <v>136</v>
      </c>
      <c r="R14" s="20">
        <f>IF(ISNUMBER($H14),1-$H14,"")</f>
        <v>1</v>
      </c>
      <c r="S14" s="15"/>
    </row>
    <row r="15" spans="1:19" ht="12.75" customHeight="1" thickBot="1">
      <c r="A15" s="71" t="s">
        <v>43</v>
      </c>
      <c r="B15" s="72"/>
      <c r="C15" s="16">
        <v>3</v>
      </c>
      <c r="D15" s="17">
        <v>87</v>
      </c>
      <c r="E15" s="18">
        <v>26</v>
      </c>
      <c r="F15" s="18">
        <v>2</v>
      </c>
      <c r="G15" s="19">
        <f>IF(AND(ISBLANK(D15),ISBLANK(E15)),"",D15+E15)</f>
        <v>113</v>
      </c>
      <c r="H15" s="20">
        <f>IF(OR(ISNUMBER($G15),ISNUMBER($Q15)),(SIGN(N($G15)-N($Q15))+1)/2,"")</f>
        <v>0</v>
      </c>
      <c r="I15" s="15"/>
      <c r="K15" s="71" t="s">
        <v>50</v>
      </c>
      <c r="L15" s="72"/>
      <c r="M15" s="16">
        <v>3</v>
      </c>
      <c r="N15" s="17">
        <v>89</v>
      </c>
      <c r="O15" s="18">
        <v>35</v>
      </c>
      <c r="P15" s="18">
        <v>3</v>
      </c>
      <c r="Q15" s="19">
        <f>IF(AND(ISBLANK(N15),ISBLANK(O15)),"",N15+O15)</f>
        <v>124</v>
      </c>
      <c r="R15" s="20">
        <f>IF(ISNUMBER($H15),1-$H15,"")</f>
        <v>1</v>
      </c>
      <c r="S15" s="15"/>
    </row>
    <row r="16" spans="1:19" ht="12.75" customHeight="1">
      <c r="A16" s="73"/>
      <c r="B16" s="74"/>
      <c r="C16" s="21">
        <v>4</v>
      </c>
      <c r="D16" s="22">
        <v>97</v>
      </c>
      <c r="E16" s="23">
        <v>34</v>
      </c>
      <c r="F16" s="23">
        <v>4</v>
      </c>
      <c r="G16" s="24">
        <f>IF(AND(ISBLANK(D16),ISBLANK(E16)),"",D16+E16)</f>
        <v>131</v>
      </c>
      <c r="H16" s="25">
        <f>IF(OR(ISNUMBER($G16),ISNUMBER($Q16)),(SIGN(N($G16)-N($Q16))+1)/2,"")</f>
        <v>0</v>
      </c>
      <c r="I16" s="81">
        <f>IF(ISNUMBER(H17),(SIGN(1000*($H17-$R17)+$G17-$Q17)+1)/2,"")</f>
        <v>0</v>
      </c>
      <c r="K16" s="73"/>
      <c r="L16" s="74"/>
      <c r="M16" s="21">
        <v>4</v>
      </c>
      <c r="N16" s="22">
        <v>91</v>
      </c>
      <c r="O16" s="23">
        <v>44</v>
      </c>
      <c r="P16" s="23">
        <v>2</v>
      </c>
      <c r="Q16" s="24">
        <f>IF(AND(ISBLANK(N16),ISBLANK(O16)),"",N16+O16)</f>
        <v>135</v>
      </c>
      <c r="R16" s="25">
        <f>IF(ISNUMBER($H16),1-$H16,"")</f>
        <v>1</v>
      </c>
      <c r="S16" s="81">
        <f>IF(ISNUMBER($I16),1-$I16,"")</f>
        <v>1</v>
      </c>
    </row>
    <row r="17" spans="1:19" ht="15.75" customHeight="1" thickBot="1">
      <c r="A17" s="75">
        <v>17154</v>
      </c>
      <c r="B17" s="76"/>
      <c r="C17" s="26" t="s">
        <v>12</v>
      </c>
      <c r="D17" s="27">
        <f>IF(ISNUMBER($G17),SUM(D13:D16),"")</f>
        <v>359</v>
      </c>
      <c r="E17" s="28">
        <f>IF(ISNUMBER($G17),SUM(E13:E16),"")</f>
        <v>143</v>
      </c>
      <c r="F17" s="28">
        <f>IF(ISNUMBER($G17),SUM(F13:F16),"")</f>
        <v>9</v>
      </c>
      <c r="G17" s="29">
        <f>IF(SUM($G13:$G16)+SUM($Q13:$Q16)&gt;0,SUM(G13:G16),"")</f>
        <v>502</v>
      </c>
      <c r="H17" s="27">
        <f>IF(ISNUMBER($G17),SUM(H13:H16),"")</f>
        <v>1</v>
      </c>
      <c r="I17" s="82"/>
      <c r="K17" s="75">
        <v>5751</v>
      </c>
      <c r="L17" s="76"/>
      <c r="M17" s="26" t="s">
        <v>12</v>
      </c>
      <c r="N17" s="27">
        <f>IF(ISNUMBER($G17),SUM(N13:N16),"")</f>
        <v>339</v>
      </c>
      <c r="O17" s="28">
        <f>IF(ISNUMBER($G17),SUM(O13:O16),"")</f>
        <v>176</v>
      </c>
      <c r="P17" s="28">
        <f>IF(ISNUMBER($G17),SUM(P13:P16),"")</f>
        <v>7</v>
      </c>
      <c r="Q17" s="29">
        <f>IF(SUM($G13:$G16)+SUM($Q13:$Q16)&gt;0,SUM(Q13:Q16),"")</f>
        <v>515</v>
      </c>
      <c r="R17" s="27">
        <f>IF(ISNUMBER($G17),SUM(R13:R16),"")</f>
        <v>3</v>
      </c>
      <c r="S17" s="82"/>
    </row>
    <row r="18" spans="1:19" ht="12.75" customHeight="1">
      <c r="A18" s="77" t="s">
        <v>44</v>
      </c>
      <c r="B18" s="78"/>
      <c r="C18" s="10">
        <v>1</v>
      </c>
      <c r="D18" s="11">
        <v>96</v>
      </c>
      <c r="E18" s="12">
        <v>43</v>
      </c>
      <c r="F18" s="12">
        <v>1</v>
      </c>
      <c r="G18" s="13">
        <f>IF(AND(ISBLANK(D18),ISBLANK(E18)),"",D18+E18)</f>
        <v>139</v>
      </c>
      <c r="H18" s="14">
        <f>IF(OR(ISNUMBER($G18),ISNUMBER($Q18)),(SIGN(N($G18)-N($Q18))+1)/2,"")</f>
        <v>1</v>
      </c>
      <c r="I18" s="15"/>
      <c r="K18" s="77" t="s">
        <v>51</v>
      </c>
      <c r="L18" s="78"/>
      <c r="M18" s="10">
        <v>1</v>
      </c>
      <c r="N18" s="11">
        <v>82</v>
      </c>
      <c r="O18" s="12">
        <v>27</v>
      </c>
      <c r="P18" s="12">
        <v>6</v>
      </c>
      <c r="Q18" s="13">
        <f>IF(AND(ISBLANK(N18),ISBLANK(O18)),"",N18+O18)</f>
        <v>109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81</v>
      </c>
      <c r="E19" s="18">
        <v>52</v>
      </c>
      <c r="F19" s="18">
        <v>1</v>
      </c>
      <c r="G19" s="19">
        <f>IF(AND(ISBLANK(D19),ISBLANK(E19)),"",D19+E19)</f>
        <v>133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92</v>
      </c>
      <c r="O19" s="18">
        <v>27</v>
      </c>
      <c r="P19" s="18">
        <v>3</v>
      </c>
      <c r="Q19" s="19">
        <f>IF(AND(ISBLANK(N19),ISBLANK(O19)),"",N19+O19)</f>
        <v>119</v>
      </c>
      <c r="R19" s="20">
        <f>IF(ISNUMBER($H19),1-$H19,"")</f>
        <v>0</v>
      </c>
      <c r="S19" s="15"/>
    </row>
    <row r="20" spans="1:19" ht="12.75" customHeight="1" thickBot="1">
      <c r="A20" s="71" t="s">
        <v>45</v>
      </c>
      <c r="B20" s="72"/>
      <c r="C20" s="16">
        <v>3</v>
      </c>
      <c r="D20" s="17">
        <v>104</v>
      </c>
      <c r="E20" s="18">
        <v>36</v>
      </c>
      <c r="F20" s="18">
        <v>1</v>
      </c>
      <c r="G20" s="19">
        <f>IF(AND(ISBLANK(D20),ISBLANK(E20)),"",D20+E20)</f>
        <v>140</v>
      </c>
      <c r="H20" s="20">
        <f>IF(OR(ISNUMBER($G20),ISNUMBER($Q20)),(SIGN(N($G20)-N($Q20))+1)/2,"")</f>
        <v>1</v>
      </c>
      <c r="I20" s="15"/>
      <c r="K20" s="71" t="s">
        <v>52</v>
      </c>
      <c r="L20" s="72"/>
      <c r="M20" s="16">
        <v>3</v>
      </c>
      <c r="N20" s="17">
        <v>90</v>
      </c>
      <c r="O20" s="18">
        <v>35</v>
      </c>
      <c r="P20" s="18">
        <v>4</v>
      </c>
      <c r="Q20" s="19">
        <f>IF(AND(ISBLANK(N20),ISBLANK(O20)),"",N20+O20)</f>
        <v>125</v>
      </c>
      <c r="R20" s="20">
        <f>IF(ISNUMBER($H20),1-$H20,"")</f>
        <v>0</v>
      </c>
      <c r="S20" s="15"/>
    </row>
    <row r="21" spans="1:19" ht="12.75" customHeight="1">
      <c r="A21" s="73"/>
      <c r="B21" s="74"/>
      <c r="C21" s="21">
        <v>4</v>
      </c>
      <c r="D21" s="22">
        <v>93</v>
      </c>
      <c r="E21" s="23">
        <v>39</v>
      </c>
      <c r="F21" s="23">
        <v>3</v>
      </c>
      <c r="G21" s="24">
        <f>IF(AND(ISBLANK(D21),ISBLANK(E21)),"",D21+E21)</f>
        <v>132</v>
      </c>
      <c r="H21" s="25">
        <f>IF(OR(ISNUMBER($G21),ISNUMBER($Q21)),(SIGN(N($G21)-N($Q21))+1)/2,"")</f>
        <v>1</v>
      </c>
      <c r="I21" s="81">
        <f>IF(ISNUMBER(H22),(SIGN(1000*($H22-$R22)+$G22-$Q22)+1)/2,"")</f>
        <v>1</v>
      </c>
      <c r="K21" s="73"/>
      <c r="L21" s="74"/>
      <c r="M21" s="21">
        <v>4</v>
      </c>
      <c r="N21" s="22">
        <v>92</v>
      </c>
      <c r="O21" s="23">
        <v>35</v>
      </c>
      <c r="P21" s="23">
        <v>1</v>
      </c>
      <c r="Q21" s="24">
        <f>IF(AND(ISBLANK(N21),ISBLANK(O21)),"",N21+O21)</f>
        <v>127</v>
      </c>
      <c r="R21" s="25">
        <f>IF(ISNUMBER($H21),1-$H21,"")</f>
        <v>0</v>
      </c>
      <c r="S21" s="81">
        <f>IF(ISNUMBER($I21),1-$I21,"")</f>
        <v>0</v>
      </c>
    </row>
    <row r="22" spans="1:19" ht="15.75" customHeight="1" thickBot="1">
      <c r="A22" s="75">
        <v>21805</v>
      </c>
      <c r="B22" s="76"/>
      <c r="C22" s="26" t="s">
        <v>12</v>
      </c>
      <c r="D22" s="27">
        <f>IF(ISNUMBER($G22),SUM(D18:D21),"")</f>
        <v>374</v>
      </c>
      <c r="E22" s="28">
        <f>IF(ISNUMBER($G22),SUM(E18:E21),"")</f>
        <v>170</v>
      </c>
      <c r="F22" s="28">
        <f>IF(ISNUMBER($G22),SUM(F18:F21),"")</f>
        <v>6</v>
      </c>
      <c r="G22" s="29">
        <f>IF(SUM($G18:$G21)+SUM($Q18:$Q21)&gt;0,SUM(G18:G21),"")</f>
        <v>544</v>
      </c>
      <c r="H22" s="27">
        <f>IF(ISNUMBER($G22),SUM(H18:H21),"")</f>
        <v>4</v>
      </c>
      <c r="I22" s="82"/>
      <c r="K22" s="75">
        <v>11675</v>
      </c>
      <c r="L22" s="76"/>
      <c r="M22" s="26" t="s">
        <v>12</v>
      </c>
      <c r="N22" s="27">
        <f>IF(ISNUMBER($G22),SUM(N18:N21),"")</f>
        <v>356</v>
      </c>
      <c r="O22" s="28">
        <f>IF(ISNUMBER($G22),SUM(O18:O21),"")</f>
        <v>124</v>
      </c>
      <c r="P22" s="28">
        <f>IF(ISNUMBER($G22),SUM(P18:P21),"")</f>
        <v>14</v>
      </c>
      <c r="Q22" s="29">
        <f>IF(SUM($G18:$G21)+SUM($Q18:$Q21)&gt;0,SUM(Q18:Q21),"")</f>
        <v>480</v>
      </c>
      <c r="R22" s="27">
        <f>IF(ISNUMBER($G22),SUM(R18:R21),"")</f>
        <v>0</v>
      </c>
      <c r="S22" s="82"/>
    </row>
    <row r="23" spans="1:19" ht="12.75" customHeight="1">
      <c r="A23" s="77" t="s">
        <v>46</v>
      </c>
      <c r="B23" s="78"/>
      <c r="C23" s="10">
        <v>1</v>
      </c>
      <c r="D23" s="11">
        <v>102</v>
      </c>
      <c r="E23" s="12">
        <v>45</v>
      </c>
      <c r="F23" s="12">
        <v>0</v>
      </c>
      <c r="G23" s="13">
        <f>IF(AND(ISBLANK(D23),ISBLANK(E23)),"",D23+E23)</f>
        <v>147</v>
      </c>
      <c r="H23" s="14">
        <f>IF(OR(ISNUMBER($G23),ISNUMBER($Q23)),(SIGN(N($G23)-N($Q23))+1)/2,"")</f>
        <v>1</v>
      </c>
      <c r="I23" s="15"/>
      <c r="K23" s="77" t="s">
        <v>53</v>
      </c>
      <c r="L23" s="78"/>
      <c r="M23" s="10">
        <v>1</v>
      </c>
      <c r="N23" s="11">
        <v>82</v>
      </c>
      <c r="O23" s="12">
        <v>34</v>
      </c>
      <c r="P23" s="12">
        <v>1</v>
      </c>
      <c r="Q23" s="13">
        <f>IF(AND(ISBLANK(N23),ISBLANK(O23)),"",N23+O23)</f>
        <v>116</v>
      </c>
      <c r="R23" s="14">
        <f>IF(ISNUMBER($H23),1-$H23,"")</f>
        <v>0</v>
      </c>
      <c r="S23" s="15"/>
    </row>
    <row r="24" spans="1:19" ht="12.75" customHeight="1">
      <c r="A24" s="79"/>
      <c r="B24" s="80"/>
      <c r="C24" s="16">
        <v>2</v>
      </c>
      <c r="D24" s="17">
        <v>82</v>
      </c>
      <c r="E24" s="18">
        <v>43</v>
      </c>
      <c r="F24" s="18">
        <v>0</v>
      </c>
      <c r="G24" s="19">
        <f>IF(AND(ISBLANK(D24),ISBLANK(E24)),"",D24+E24)</f>
        <v>125</v>
      </c>
      <c r="H24" s="20">
        <f>IF(OR(ISNUMBER($G24),ISNUMBER($Q24)),(SIGN(N($G24)-N($Q24))+1)/2,"")</f>
        <v>1</v>
      </c>
      <c r="I24" s="15"/>
      <c r="K24" s="79"/>
      <c r="L24" s="80"/>
      <c r="M24" s="16">
        <v>2</v>
      </c>
      <c r="N24" s="17">
        <v>77</v>
      </c>
      <c r="O24" s="18">
        <v>44</v>
      </c>
      <c r="P24" s="18">
        <v>1</v>
      </c>
      <c r="Q24" s="19">
        <f>IF(AND(ISBLANK(N24),ISBLANK(O24)),"",N24+O24)</f>
        <v>121</v>
      </c>
      <c r="R24" s="20">
        <f>IF(ISNUMBER($H24),1-$H24,"")</f>
        <v>0</v>
      </c>
      <c r="S24" s="15"/>
    </row>
    <row r="25" spans="1:19" ht="12.75" customHeight="1" thickBot="1">
      <c r="A25" s="71" t="s">
        <v>47</v>
      </c>
      <c r="B25" s="72"/>
      <c r="C25" s="16">
        <v>3</v>
      </c>
      <c r="D25" s="17">
        <v>79</v>
      </c>
      <c r="E25" s="18">
        <v>41</v>
      </c>
      <c r="F25" s="18">
        <v>0</v>
      </c>
      <c r="G25" s="19">
        <f>IF(AND(ISBLANK(D25),ISBLANK(E25)),"",D25+E25)</f>
        <v>120</v>
      </c>
      <c r="H25" s="20">
        <f>IF(OR(ISNUMBER($G25),ISNUMBER($Q25)),(SIGN(N($G25)-N($Q25))+1)/2,"")</f>
        <v>0</v>
      </c>
      <c r="I25" s="15"/>
      <c r="K25" s="71" t="s">
        <v>54</v>
      </c>
      <c r="L25" s="72"/>
      <c r="M25" s="16">
        <v>3</v>
      </c>
      <c r="N25" s="17">
        <v>94</v>
      </c>
      <c r="O25" s="18">
        <v>36</v>
      </c>
      <c r="P25" s="18">
        <v>1</v>
      </c>
      <c r="Q25" s="19">
        <f>IF(AND(ISBLANK(N25),ISBLANK(O25)),"",N25+O25)</f>
        <v>130</v>
      </c>
      <c r="R25" s="20">
        <f>IF(ISNUMBER($H25),1-$H25,"")</f>
        <v>1</v>
      </c>
      <c r="S25" s="15"/>
    </row>
    <row r="26" spans="1:19" ht="12.75" customHeight="1">
      <c r="A26" s="73"/>
      <c r="B26" s="74"/>
      <c r="C26" s="21">
        <v>4</v>
      </c>
      <c r="D26" s="22">
        <v>90</v>
      </c>
      <c r="E26" s="23">
        <v>51</v>
      </c>
      <c r="F26" s="23">
        <v>2</v>
      </c>
      <c r="G26" s="24">
        <f>IF(AND(ISBLANK(D26),ISBLANK(E26)),"",D26+E26)</f>
        <v>141</v>
      </c>
      <c r="H26" s="25">
        <f>IF(OR(ISNUMBER($G26),ISNUMBER($Q26)),(SIGN(N($G26)-N($Q26))+1)/2,"")</f>
        <v>1</v>
      </c>
      <c r="I26" s="81">
        <f>IF(ISNUMBER(H27),(SIGN(1000*($H27-$R27)+$G27-$Q27)+1)/2,"")</f>
        <v>1</v>
      </c>
      <c r="K26" s="73"/>
      <c r="L26" s="74"/>
      <c r="M26" s="21">
        <v>4</v>
      </c>
      <c r="N26" s="22">
        <v>90</v>
      </c>
      <c r="O26" s="23">
        <v>36</v>
      </c>
      <c r="P26" s="23">
        <v>1</v>
      </c>
      <c r="Q26" s="24">
        <f>IF(AND(ISBLANK(N26),ISBLANK(O26)),"",N26+O26)</f>
        <v>126</v>
      </c>
      <c r="R26" s="25">
        <f>IF(ISNUMBER($H26),1-$H26,"")</f>
        <v>0</v>
      </c>
      <c r="S26" s="81">
        <f>IF(ISNUMBER($I26),1-$I26,"")</f>
        <v>0</v>
      </c>
    </row>
    <row r="27" spans="1:19" ht="15.75" customHeight="1" thickBot="1">
      <c r="A27" s="75">
        <v>5123</v>
      </c>
      <c r="B27" s="76"/>
      <c r="C27" s="26" t="s">
        <v>12</v>
      </c>
      <c r="D27" s="27">
        <f>IF(ISNUMBER($G27),SUM(D23:D26),"")</f>
        <v>353</v>
      </c>
      <c r="E27" s="28">
        <f>IF(ISNUMBER($G27),SUM(E23:E26),"")</f>
        <v>180</v>
      </c>
      <c r="F27" s="28">
        <f>IF(ISNUMBER($G27),SUM(F23:F26),"")</f>
        <v>2</v>
      </c>
      <c r="G27" s="29">
        <f>IF(SUM($G23:$G26)+SUM($Q23:$Q26)&gt;0,SUM(G23:G26),"")</f>
        <v>533</v>
      </c>
      <c r="H27" s="27">
        <f>IF(ISNUMBER($G27),SUM(H23:H26),"")</f>
        <v>3</v>
      </c>
      <c r="I27" s="82"/>
      <c r="K27" s="75">
        <v>1022</v>
      </c>
      <c r="L27" s="76"/>
      <c r="M27" s="26" t="s">
        <v>12</v>
      </c>
      <c r="N27" s="27">
        <f>IF(ISNUMBER($G27),SUM(N23:N26),"")</f>
        <v>343</v>
      </c>
      <c r="O27" s="28">
        <f>IF(ISNUMBER($G27),SUM(O23:O26),"")</f>
        <v>150</v>
      </c>
      <c r="P27" s="28">
        <f>IF(ISNUMBER($G27),SUM(P23:P26),"")</f>
        <v>4</v>
      </c>
      <c r="Q27" s="29">
        <f>IF(SUM($G23:$G26)+SUM($Q23:$Q26)&gt;0,SUM(Q23:Q26),"")</f>
        <v>493</v>
      </c>
      <c r="R27" s="27">
        <f>IF(ISNUMBER($G27),SUM(R23:R26),"")</f>
        <v>1</v>
      </c>
      <c r="S27" s="82"/>
    </row>
    <row r="28" spans="1:19" ht="12.75" customHeight="1">
      <c r="A28" s="77"/>
      <c r="B28" s="78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7"/>
      <c r="L28" s="78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79"/>
      <c r="B29" s="80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79"/>
      <c r="L29" s="80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1"/>
      <c r="B30" s="7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1"/>
      <c r="L30" s="7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3"/>
      <c r="B31" s="7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81">
        <f>IF(ISNUMBER(H32),(SIGN(1000*($H32-$R32)+$G32-$Q32)+1)/2,"")</f>
      </c>
      <c r="K31" s="73"/>
      <c r="L31" s="7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81">
        <f>IF(ISNUMBER($I31),1-$I31,"")</f>
      </c>
    </row>
    <row r="32" spans="1:19" ht="15.75" customHeight="1" thickBot="1">
      <c r="A32" s="75"/>
      <c r="B32" s="76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82"/>
      <c r="K32" s="75"/>
      <c r="L32" s="76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82"/>
    </row>
    <row r="33" spans="1:19" ht="12.75" customHeight="1">
      <c r="A33" s="77"/>
      <c r="B33" s="78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7"/>
      <c r="L33" s="78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79"/>
      <c r="B34" s="80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9"/>
      <c r="L34" s="80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1"/>
      <c r="B35" s="7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1"/>
      <c r="L35" s="7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3"/>
      <c r="B36" s="7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81">
        <f>IF(ISNUMBER(H37),(SIGN(1000*($H37-$R37)+$G37-$Q37)+1)/2,"")</f>
      </c>
      <c r="K36" s="73"/>
      <c r="L36" s="7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81">
        <f>IF(ISNUMBER($I36),1-$I36,"")</f>
      </c>
    </row>
    <row r="37" spans="1:19" ht="15.75" customHeight="1" thickBot="1">
      <c r="A37" s="75"/>
      <c r="B37" s="76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82"/>
      <c r="K37" s="75"/>
      <c r="L37" s="76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8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1406</v>
      </c>
      <c r="E39" s="34">
        <f>IF(ISNUMBER($G39),SUM(E12,E17,E22,E27,E32,E37),"")</f>
        <v>706</v>
      </c>
      <c r="F39" s="34">
        <f>IF(ISNUMBER($G39),SUM(F12,F17,F22,F27,F32,F37),"")</f>
        <v>22</v>
      </c>
      <c r="G39" s="35">
        <f>IF(SUM($G$8:$G$37)+SUM($Q$8:$Q$37)&gt;0,SUM(G12,G17,G22,G27,G32,G37),"")</f>
        <v>2112</v>
      </c>
      <c r="H39" s="36">
        <f>IF(SUM($G$8:$G$37)+SUM($Q$8:$Q$37)&gt;0,SUM(H12,H17,H22,H27,H32,H37),"")</f>
        <v>10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1400</v>
      </c>
      <c r="O39" s="34">
        <f>IF(ISNUMBER($G39),SUM(O12,O17,O22,O27,O32,O37),"")</f>
        <v>624</v>
      </c>
      <c r="P39" s="34">
        <f>IF(ISNUMBER($G39),SUM(P12,P17,P22,P27,P32,P37),"")</f>
        <v>31</v>
      </c>
      <c r="Q39" s="35">
        <f>IF(SUM($G$8:$G$37)+SUM($Q$8:$Q$37)&gt;0,SUM(Q12,Q17,Q22,Q27,Q32,Q37),"")</f>
        <v>2024</v>
      </c>
      <c r="R39" s="36">
        <f>IF(SUM($G$8:$G$37)+SUM($Q$8:$Q$37)&gt;0,SUM(R12,R17,R22,R27,R32,R37),"")</f>
        <v>6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3" t="s">
        <v>44</v>
      </c>
      <c r="D41" s="123"/>
      <c r="E41" s="123"/>
      <c r="G41" s="104" t="s">
        <v>16</v>
      </c>
      <c r="H41" s="104"/>
      <c r="I41" s="39">
        <f>IF(ISNUMBER(I$39),SUM(I11,I16,I21,I26,I31,I36,I39),"")</f>
        <v>4</v>
      </c>
      <c r="K41" s="38"/>
      <c r="L41" s="42" t="s">
        <v>22</v>
      </c>
      <c r="M41" s="123" t="s">
        <v>48</v>
      </c>
      <c r="N41" s="123"/>
      <c r="O41" s="123"/>
      <c r="Q41" s="104" t="s">
        <v>16</v>
      </c>
      <c r="R41" s="104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24"/>
      <c r="D42" s="124"/>
      <c r="E42" s="124"/>
      <c r="G42" s="41"/>
      <c r="H42" s="41"/>
      <c r="I42" s="41"/>
      <c r="K42" s="38"/>
      <c r="L42" s="42" t="s">
        <v>21</v>
      </c>
      <c r="M42" s="124"/>
      <c r="N42" s="124"/>
      <c r="O42" s="12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5" t="s">
        <v>57</v>
      </c>
      <c r="D43" s="125"/>
      <c r="E43" s="125"/>
      <c r="F43" s="125"/>
      <c r="G43" s="125"/>
      <c r="H43" s="125"/>
      <c r="I43" s="42"/>
      <c r="J43" s="42"/>
      <c r="K43" s="42" t="s">
        <v>25</v>
      </c>
      <c r="L43" s="126"/>
      <c r="M43" s="126"/>
      <c r="O43" s="42" t="s">
        <v>21</v>
      </c>
      <c r="P43" s="125"/>
      <c r="Q43" s="125"/>
      <c r="R43" s="125"/>
      <c r="S43" s="12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Meteor Praha – KK DP Praha</v>
      </c>
    </row>
    <row r="46" spans="2:11" ht="19.5" customHeight="1">
      <c r="B46" s="2" t="s">
        <v>31</v>
      </c>
      <c r="C46" s="130">
        <v>0.7083333333333334</v>
      </c>
      <c r="D46" s="113"/>
      <c r="I46" s="2" t="s">
        <v>33</v>
      </c>
      <c r="J46" s="113">
        <v>19</v>
      </c>
      <c r="K46" s="113"/>
    </row>
    <row r="47" spans="2:19" ht="19.5" customHeight="1">
      <c r="B47" s="2" t="s">
        <v>32</v>
      </c>
      <c r="C47" s="114">
        <v>0.875</v>
      </c>
      <c r="D47" s="115"/>
      <c r="I47" s="2" t="s">
        <v>34</v>
      </c>
      <c r="J47" s="115">
        <v>1</v>
      </c>
      <c r="K47" s="115"/>
      <c r="P47" s="2" t="s">
        <v>35</v>
      </c>
      <c r="Q47" s="108">
        <v>42965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7"/>
      <c r="C57" s="128"/>
      <c r="D57" s="68"/>
      <c r="E57" s="127"/>
      <c r="F57" s="129"/>
      <c r="G57" s="129"/>
      <c r="H57" s="128"/>
      <c r="I57" s="68"/>
      <c r="J57" s="44"/>
      <c r="K57" s="69"/>
      <c r="L57" s="127"/>
      <c r="M57" s="128"/>
      <c r="N57" s="68"/>
      <c r="O57" s="127"/>
      <c r="P57" s="129"/>
      <c r="Q57" s="129"/>
      <c r="R57" s="128"/>
      <c r="S57" s="70"/>
    </row>
    <row r="58" spans="1:19" ht="21" customHeight="1">
      <c r="A58" s="67"/>
      <c r="B58" s="127"/>
      <c r="C58" s="128"/>
      <c r="D58" s="68"/>
      <c r="E58" s="127"/>
      <c r="F58" s="129"/>
      <c r="G58" s="129"/>
      <c r="H58" s="128"/>
      <c r="I58" s="68"/>
      <c r="J58" s="44"/>
      <c r="K58" s="69"/>
      <c r="L58" s="127"/>
      <c r="M58" s="128"/>
      <c r="N58" s="68"/>
      <c r="O58" s="127"/>
      <c r="P58" s="129"/>
      <c r="Q58" s="129"/>
      <c r="R58" s="128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7" t="s">
        <v>19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9"/>
    </row>
    <row r="62" spans="1:19" ht="81" customHeight="1">
      <c r="A62" s="120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2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6"/>
      <c r="D66" s="116"/>
      <c r="E66" s="116"/>
      <c r="F66" s="116"/>
      <c r="G66" s="116"/>
      <c r="H66" s="116"/>
    </row>
  </sheetData>
  <sheetProtection password="FC6B" sheet="1" objects="1" scenarios="1"/>
  <mergeCells count="95"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A52:S52"/>
    <mergeCell ref="Q47:S47"/>
    <mergeCell ref="A49:S49"/>
    <mergeCell ref="A50:S50"/>
    <mergeCell ref="J46:K46"/>
    <mergeCell ref="C47:D47"/>
    <mergeCell ref="J47:K47"/>
    <mergeCell ref="K23:L24"/>
    <mergeCell ref="K28:L29"/>
    <mergeCell ref="K30:L31"/>
    <mergeCell ref="K32:L32"/>
    <mergeCell ref="K27:L27"/>
    <mergeCell ref="Q41:R4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20:B21"/>
    <mergeCell ref="I16:I17"/>
    <mergeCell ref="A30:B31"/>
    <mergeCell ref="A32:B32"/>
    <mergeCell ref="I31:I32"/>
    <mergeCell ref="A33:B34"/>
    <mergeCell ref="I26:I27"/>
    <mergeCell ref="S16:S17"/>
    <mergeCell ref="K13:L14"/>
    <mergeCell ref="I11:I12"/>
    <mergeCell ref="A35:B36"/>
    <mergeCell ref="A37:B37"/>
    <mergeCell ref="N5:Q5"/>
    <mergeCell ref="K12:L12"/>
    <mergeCell ref="K17:L17"/>
    <mergeCell ref="A17:B17"/>
    <mergeCell ref="A18:B19"/>
    <mergeCell ref="R5:S5"/>
    <mergeCell ref="K8:L9"/>
    <mergeCell ref="K10:L11"/>
    <mergeCell ref="M5:M6"/>
    <mergeCell ref="K5:L5"/>
    <mergeCell ref="K6:L6"/>
    <mergeCell ref="S11:S12"/>
    <mergeCell ref="S36:S37"/>
    <mergeCell ref="K33:L34"/>
    <mergeCell ref="S26:S27"/>
    <mergeCell ref="S31:S32"/>
    <mergeCell ref="K25:L26"/>
    <mergeCell ref="K35:L36"/>
    <mergeCell ref="K37:L37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I21:I22"/>
  </mergeCells>
  <dataValidations count="6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Pavel</cp:lastModifiedBy>
  <cp:lastPrinted>2007-05-20T07:23:15Z</cp:lastPrinted>
  <dcterms:created xsi:type="dcterms:W3CDTF">2005-07-26T20:23:27Z</dcterms:created>
  <dcterms:modified xsi:type="dcterms:W3CDTF">2015-10-23T19:57:08Z</dcterms:modified>
  <cp:category/>
  <cp:version/>
  <cp:contentType/>
  <cp:contentStatus/>
</cp:coreProperties>
</file>